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https://cityofmalmo-my.sharepoint.com/personal/lisa_pedersen2_malmo_se/Documents/Documents/Transporter/Mall-text/"/>
    </mc:Choice>
  </mc:AlternateContent>
  <xr:revisionPtr revIDLastSave="251" documentId="8_{31EDD484-C720-4FD2-BA05-592CD2BF7356}" xr6:coauthVersionLast="47" xr6:coauthVersionMax="47" xr10:uidLastSave="{9F0B10E0-41B9-42A3-8485-223B89324614}"/>
  <bookViews>
    <workbookView xWindow="-120" yWindow="-120" windowWidth="29040" windowHeight="15840" xr2:uid="{00000000-000D-0000-FFFF-FFFF00000000}"/>
  </bookViews>
  <sheets>
    <sheet name="Drivmedel" sheetId="8" r:id="rId1"/>
    <sheet name="Drivmedel - bakgrund"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8" l="1"/>
  <c r="H6" i="8"/>
  <c r="I73" i="9" l="1"/>
  <c r="E73" i="9"/>
  <c r="I72" i="9"/>
  <c r="E72" i="9"/>
  <c r="I71" i="9"/>
  <c r="E71" i="9"/>
  <c r="I70" i="9"/>
  <c r="E70" i="9"/>
  <c r="I69" i="9"/>
  <c r="E69" i="9"/>
  <c r="F68" i="9"/>
  <c r="E68" i="9" s="1"/>
  <c r="I67" i="9"/>
  <c r="E67" i="9"/>
  <c r="I66" i="9"/>
  <c r="E66" i="9"/>
  <c r="I61" i="9"/>
  <c r="E61" i="9"/>
  <c r="I60" i="9"/>
  <c r="E60" i="9"/>
  <c r="I59" i="9"/>
  <c r="E59" i="9"/>
  <c r="I58" i="9"/>
  <c r="E58" i="9"/>
  <c r="F57" i="9"/>
  <c r="I57" i="9" s="1"/>
  <c r="F56" i="9"/>
  <c r="I56" i="9" s="1"/>
  <c r="F55" i="9"/>
  <c r="I55" i="9" s="1"/>
  <c r="I42" i="9"/>
  <c r="E42" i="9"/>
  <c r="I41" i="9"/>
  <c r="E41" i="9"/>
  <c r="I40" i="9"/>
  <c r="E40" i="9"/>
  <c r="I39" i="9"/>
  <c r="E39" i="9"/>
  <c r="I38" i="9"/>
  <c r="E38" i="9"/>
  <c r="F37" i="9"/>
  <c r="E37" i="9" s="1"/>
  <c r="I36" i="9"/>
  <c r="E36" i="9"/>
  <c r="I35" i="9"/>
  <c r="E35" i="9"/>
  <c r="I30" i="9"/>
  <c r="E30" i="9"/>
  <c r="I29" i="9"/>
  <c r="E29" i="9"/>
  <c r="I28" i="9"/>
  <c r="E28" i="9"/>
  <c r="I27" i="9"/>
  <c r="E27" i="9"/>
  <c r="F26" i="9"/>
  <c r="E26" i="9" s="1"/>
  <c r="F25" i="9"/>
  <c r="I25" i="9" s="1"/>
  <c r="F24" i="9"/>
  <c r="I24" i="9" s="1"/>
  <c r="H23" i="8"/>
  <c r="D23" i="8"/>
  <c r="H22" i="8"/>
  <c r="D22" i="8"/>
  <c r="H21" i="8"/>
  <c r="D21" i="8"/>
  <c r="H20" i="8"/>
  <c r="D20" i="8"/>
  <c r="D19" i="8"/>
  <c r="E18" i="8"/>
  <c r="H18" i="8" s="1"/>
  <c r="H17" i="8"/>
  <c r="D17" i="8"/>
  <c r="H16" i="8"/>
  <c r="D16" i="8"/>
  <c r="H11" i="8"/>
  <c r="D11" i="8"/>
  <c r="H10" i="8"/>
  <c r="D10" i="8"/>
  <c r="H9" i="8"/>
  <c r="D9" i="8"/>
  <c r="H8" i="8"/>
  <c r="D8" i="8"/>
  <c r="E7" i="8"/>
  <c r="H7" i="8" s="1"/>
  <c r="E6" i="8"/>
  <c r="E5" i="8"/>
  <c r="D5" i="8" s="1"/>
  <c r="E56" i="9" l="1"/>
  <c r="E25" i="9"/>
  <c r="E24" i="9"/>
  <c r="E55" i="9"/>
  <c r="I62" i="9"/>
  <c r="I68" i="9"/>
  <c r="I74" i="9" s="1"/>
  <c r="E57" i="9"/>
  <c r="I26" i="9"/>
  <c r="I31" i="9" s="1"/>
  <c r="I37" i="9"/>
  <c r="I43" i="9" s="1"/>
  <c r="H24" i="8"/>
  <c r="D6" i="8"/>
  <c r="D7" i="8"/>
  <c r="D18" i="8"/>
  <c r="H5" i="8"/>
  <c r="H12" i="8" s="1"/>
  <c r="H27" i="8" l="1"/>
  <c r="I77" i="9"/>
  <c r="I46" i="9"/>
</calcChain>
</file>

<file path=xl/sharedStrings.xml><?xml version="1.0" encoding="utf-8"?>
<sst xmlns="http://schemas.openxmlformats.org/spreadsheetml/2006/main" count="231" uniqueCount="66">
  <si>
    <t>Drivmedel</t>
  </si>
  <si>
    <t>Cykel</t>
  </si>
  <si>
    <t>Biogas</t>
  </si>
  <si>
    <t>HVO100</t>
  </si>
  <si>
    <t>Diesel</t>
  </si>
  <si>
    <t>El - förnybar</t>
  </si>
  <si>
    <t>RME100/FAME100</t>
  </si>
  <si>
    <t>El - fossil</t>
  </si>
  <si>
    <t>Bensin</t>
  </si>
  <si>
    <t>Vätgas - fossil</t>
  </si>
  <si>
    <t>Vätgas - förnybar</t>
  </si>
  <si>
    <t>Ja</t>
  </si>
  <si>
    <t>Nej</t>
  </si>
  <si>
    <t xml:space="preserve">Nej </t>
  </si>
  <si>
    <t>Bioetanol (ED95/E85/75)</t>
  </si>
  <si>
    <t>.</t>
  </si>
  <si>
    <t>Får drivmedlet räknas med för att nå upp till klimatkraven?</t>
  </si>
  <si>
    <t>Fordonsgas</t>
  </si>
  <si>
    <t>Mängd</t>
  </si>
  <si>
    <t>Enhet</t>
  </si>
  <si>
    <t>Omräkningsfaktor</t>
  </si>
  <si>
    <t>Uppräkning</t>
  </si>
  <si>
    <t>Energimängd (kWh)</t>
  </si>
  <si>
    <t>Liter</t>
  </si>
  <si>
    <t>kWh/liter</t>
  </si>
  <si>
    <t>Kg</t>
  </si>
  <si>
    <t>kWh/kg</t>
  </si>
  <si>
    <t>kg</t>
  </si>
  <si>
    <t>kWh</t>
  </si>
  <si>
    <t>kWh/kWh</t>
  </si>
  <si>
    <t>Summa</t>
  </si>
  <si>
    <t>HVO 100%</t>
  </si>
  <si>
    <t>RME eller annan FAME 100%</t>
  </si>
  <si>
    <t>E85</t>
  </si>
  <si>
    <t>ED95</t>
  </si>
  <si>
    <t>Biogas 100% förnybar (gas)</t>
  </si>
  <si>
    <t>Biogas 100% förnybar (flytande)</t>
  </si>
  <si>
    <t>El från förnybara energikällor</t>
  </si>
  <si>
    <t>Vätgas från förnybara källor</t>
  </si>
  <si>
    <t>A - Konventionell el och konventionella drivmedel som inte omfattas av B nedan</t>
  </si>
  <si>
    <t>Diesel, även sådan som innehåller inblandning av biodrivmedel</t>
  </si>
  <si>
    <t>Bensin, även sådan som innehåller inblandning av biodrivmedel</t>
  </si>
  <si>
    <t>Alkylatbensin</t>
  </si>
  <si>
    <t>Naturgas/100% fossil fordonsgas (gas)</t>
  </si>
  <si>
    <t>Naturgas/100% fossil fordonsgas (flytande)</t>
  </si>
  <si>
    <t>El från icke förnybara energikällor</t>
  </si>
  <si>
    <t>Vätgas från icke förnybara källor</t>
  </si>
  <si>
    <t>B- El från förnybara energikällor  och/eller hållbara höginblandade och hållbara rena biodrivmedel  som inte omfattas av reduktionsplikt</t>
  </si>
  <si>
    <t xml:space="preserve">Energiandel el från förnybara energikällor  och/eller hållbara höginblandade och hållbara rena biodrivmedel  som inte omfattas av reduktionsplikt </t>
  </si>
  <si>
    <t>B/(A+B)</t>
  </si>
  <si>
    <t>Energiandel el från förnybara energikällor  och/eller hållbara höginblandade och hållbara rena biodrivmedel  som inte omfattas av reduktionsplikt</t>
  </si>
  <si>
    <t>Exempel och bakgrund - drivmedelsberäkning</t>
  </si>
  <si>
    <t xml:space="preserve">Del B - Hållbara höginblandade och hållbara rena biodrivmedel som inte omfattas av reduktionsplikten samt el eller vätgas från förnybara energikällor. </t>
  </si>
  <si>
    <t>Resultat:</t>
  </si>
  <si>
    <t>Kalkylen räknar ut energiandel el från förnybara energikällor  och hållbara höginblandade och hållbara rena biodrivmedel som inte omfattas av reduktionsplikt .</t>
  </si>
  <si>
    <t>Källa omräkningsfaktor/energiinnehåll (kWh):</t>
  </si>
  <si>
    <t>Energimyndigheten och Trafikverket</t>
  </si>
  <si>
    <t xml:space="preserve">För el tar uppräkningen hänsyn till att det i samband med övergången till eldrift även sker en energieffektivisering. Faktorn är till för att räkna motsvarande energianvändning för bensin eller diesel innan elektrifieringen. </t>
  </si>
  <si>
    <t xml:space="preserve">Andel inblandning anges direkt i procent %. </t>
  </si>
  <si>
    <t xml:space="preserve">Drivmedel till fordon </t>
  </si>
  <si>
    <t xml:space="preserve">EXEMPEL 2 - Drivmedel till fordon </t>
  </si>
  <si>
    <t xml:space="preserve">EXEMPEL 1 - Drivmedel till fordon </t>
  </si>
  <si>
    <t>Drivmedelskalkylen nedan utgår från en mall som Trafikverket har tagit fram till "Gemensamma miljökrav vid entreprenader". Mindre justeringar har gjorts.</t>
  </si>
  <si>
    <t>Del A - Bensin och diesel som omfattas av reduktionsplikten, naturgas samt el och vätgas från icke förnybara energikällor.</t>
  </si>
  <si>
    <t>Bakgrund:</t>
  </si>
  <si>
    <t>Beräkningen sker genom att angiven förbrukad mängd räknas om till energi i kWh, genom en omräkningsfaktor.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</si>
</sst>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2"/>
      <color theme="1"/>
      <name val="Cambria"/>
      <family val="1"/>
    </font>
    <font>
      <sz val="11"/>
      <color theme="1"/>
      <name val="Calibri"/>
      <family val="2"/>
      <scheme val="minor"/>
    </font>
    <font>
      <b/>
      <sz val="11"/>
      <color theme="1"/>
      <name val="Calibri"/>
      <family val="2"/>
      <scheme val="minor"/>
    </font>
    <font>
      <b/>
      <i/>
      <sz val="11"/>
      <color theme="1"/>
      <name val="Calibri"/>
      <family val="2"/>
      <scheme val="minor"/>
    </font>
    <font>
      <sz val="16"/>
      <color theme="1"/>
      <name val="Calibri"/>
      <family val="2"/>
      <scheme val="minor"/>
    </font>
    <font>
      <b/>
      <sz val="16"/>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3" borderId="0" applyNumberFormat="0" applyBorder="0" applyAlignment="0" applyProtection="0"/>
    <xf numFmtId="9" fontId="2" fillId="0" borderId="0" applyFont="0" applyFill="0" applyBorder="0" applyAlignment="0" applyProtection="0"/>
  </cellStyleXfs>
  <cellXfs count="23">
    <xf numFmtId="0" fontId="0" fillId="0" borderId="0" xfId="0"/>
    <xf numFmtId="0" fontId="0" fillId="4" borderId="0" xfId="0" applyFill="1"/>
    <xf numFmtId="0" fontId="0" fillId="4" borderId="0" xfId="0" applyFill="1" applyAlignment="1">
      <alignment wrapText="1"/>
    </xf>
    <xf numFmtId="0" fontId="2" fillId="4" borderId="1" xfId="1" applyFill="1" applyBorder="1" applyProtection="1">
      <protection locked="0"/>
    </xf>
    <xf numFmtId="0" fontId="2" fillId="4" borderId="1" xfId="1" applyFill="1" applyBorder="1" applyAlignment="1" applyProtection="1">
      <alignment horizontal="center" wrapText="1"/>
      <protection locked="0"/>
    </xf>
    <xf numFmtId="0" fontId="0" fillId="2" borderId="1" xfId="0" applyFill="1" applyBorder="1" applyProtection="1">
      <protection locked="0"/>
    </xf>
    <xf numFmtId="0" fontId="1" fillId="5" borderId="1" xfId="0" applyFont="1" applyFill="1" applyBorder="1" applyAlignment="1">
      <alignment horizontal="center" vertical="center" wrapText="1"/>
    </xf>
    <xf numFmtId="0" fontId="6" fillId="0" borderId="0" xfId="0" applyFont="1"/>
    <xf numFmtId="0" fontId="4" fillId="0" borderId="0" xfId="0" applyFont="1"/>
    <xf numFmtId="0" fontId="0" fillId="0" borderId="1" xfId="0" applyBorder="1" applyAlignment="1">
      <alignment wrapText="1"/>
    </xf>
    <xf numFmtId="0" fontId="0" fillId="0" borderId="1" xfId="0" applyBorder="1"/>
    <xf numFmtId="2" fontId="0" fillId="0" borderId="1" xfId="0" applyNumberFormat="1" applyBorder="1"/>
    <xf numFmtId="1" fontId="0" fillId="0" borderId="1" xfId="0" applyNumberFormat="1" applyBorder="1"/>
    <xf numFmtId="0" fontId="0" fillId="6" borderId="1" xfId="0" applyFill="1" applyBorder="1"/>
    <xf numFmtId="0" fontId="0" fillId="0" borderId="2" xfId="0" applyBorder="1"/>
    <xf numFmtId="0" fontId="5" fillId="0" borderId="1" xfId="0" applyFont="1" applyBorder="1"/>
    <xf numFmtId="164" fontId="6" fillId="0" borderId="1" xfId="2" applyNumberFormat="1" applyFont="1" applyBorder="1"/>
    <xf numFmtId="0" fontId="3" fillId="0" borderId="0" xfId="0" applyFont="1"/>
    <xf numFmtId="0" fontId="7" fillId="0" borderId="0" xfId="0" applyFont="1"/>
    <xf numFmtId="0" fontId="0" fillId="0" borderId="0" xfId="0"/>
    <xf numFmtId="0" fontId="4" fillId="0" borderId="2" xfId="0" applyFont="1" applyBorder="1" applyAlignment="1">
      <alignment wrapText="1"/>
    </xf>
    <xf numFmtId="0" fontId="0" fillId="0" borderId="2" xfId="0" applyBorder="1" applyAlignment="1">
      <alignment wrapText="1"/>
    </xf>
    <xf numFmtId="0" fontId="0" fillId="0" borderId="0" xfId="0"/>
  </cellXfs>
  <cellStyles count="3">
    <cellStyle name="40 % - Dekorfärg6" xfId="1" builtinId="51"/>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16</xdr:col>
      <xdr:colOff>314325</xdr:colOff>
      <xdr:row>8</xdr:row>
      <xdr:rowOff>66676</xdr:rowOff>
    </xdr:to>
    <xdr:sp macro="" textlink="">
      <xdr:nvSpPr>
        <xdr:cNvPr id="2" name="textruta 1">
          <a:extLst>
            <a:ext uri="{FF2B5EF4-FFF2-40B4-BE49-F238E27FC236}">
              <a16:creationId xmlns:a16="http://schemas.microsoft.com/office/drawing/2014/main" id="{EBDB95E1-818E-444D-A9DA-ACB65C4C9304}"/>
            </a:ext>
          </a:extLst>
        </xdr:cNvPr>
        <xdr:cNvSpPr txBox="1"/>
      </xdr:nvSpPr>
      <xdr:spPr>
        <a:xfrm>
          <a:off x="7410450" y="838200"/>
          <a:ext cx="3971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Se</a:t>
          </a:r>
          <a:r>
            <a:rPr lang="sv-SE" sz="1100" b="1" baseline="0"/>
            <a:t> flik </a:t>
          </a:r>
          <a:r>
            <a:rPr lang="sv-SE" sz="1100" b="1" i="1" baseline="0"/>
            <a:t>Drivmedel - bakgrund</a:t>
          </a:r>
          <a:r>
            <a:rPr lang="sv-SE" sz="1100" b="1" baseline="0"/>
            <a:t> för mer bakgrundsinfo</a:t>
          </a:r>
        </a:p>
        <a:p>
          <a:endParaRPr lang="sv-SE" sz="1100" baseline="0"/>
        </a:p>
        <a:p>
          <a:r>
            <a:rPr lang="sv-SE" sz="1100" baseline="0"/>
            <a:t>Värden ska endast fyllas på i blå rutor. Övriga rutor går inte att fylla i.</a:t>
          </a:r>
        </a:p>
        <a:p>
          <a:endParaRPr lang="sv-SE" sz="1100" baseline="0"/>
        </a:p>
        <a:p>
          <a:r>
            <a:rPr lang="sv-SE" sz="1100" baseline="0"/>
            <a:t>Beräkningen sker automatiskt och resultatet redovisas på rad 27. </a:t>
          </a:r>
        </a:p>
        <a:p>
          <a:endParaRPr lang="sv-SE" sz="1100" baseline="0"/>
        </a:p>
        <a:p>
          <a:r>
            <a:rPr lang="sv-SE" sz="1100" baseline="0"/>
            <a:t>Omräkningsfaktorer och uppräkning är fixa och kan inte ändras.</a:t>
          </a:r>
        </a:p>
        <a:p>
          <a:endParaRPr lang="sv-S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609599</xdr:colOff>
      <xdr:row>23</xdr:row>
      <xdr:rowOff>47625</xdr:rowOff>
    </xdr:from>
    <xdr:to>
      <xdr:col>18</xdr:col>
      <xdr:colOff>428624</xdr:colOff>
      <xdr:row>31</xdr:row>
      <xdr:rowOff>47625</xdr:rowOff>
    </xdr:to>
    <xdr:sp macro="" textlink="">
      <xdr:nvSpPr>
        <xdr:cNvPr id="5" name="textruta 4">
          <a:extLst>
            <a:ext uri="{FF2B5EF4-FFF2-40B4-BE49-F238E27FC236}">
              <a16:creationId xmlns:a16="http://schemas.microsoft.com/office/drawing/2014/main" id="{E2E5C177-7543-4D97-AE5B-3CE33D6F6B89}"/>
            </a:ext>
          </a:extLst>
        </xdr:cNvPr>
        <xdr:cNvSpPr txBox="1"/>
      </xdr:nvSpPr>
      <xdr:spPr>
        <a:xfrm>
          <a:off x="7410449" y="885825"/>
          <a:ext cx="4695825"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1.</a:t>
          </a:r>
        </a:p>
        <a:p>
          <a:r>
            <a:rPr lang="sv-SE" sz="1100"/>
            <a:t>Leverantören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a:t>
          </a:r>
        </a:p>
        <a:p>
          <a:endParaRPr lang="sv-SE" sz="1100" baseline="0"/>
        </a:p>
        <a:p>
          <a:r>
            <a:rPr lang="sv-SE" sz="1100" baseline="0"/>
            <a:t>Orsaken är att drivmedlet redan omfattas den reduktionsplikt som gäller för alla drivmedelsleverantörer. 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twoCellAnchor>
    <xdr:from>
      <xdr:col>11</xdr:col>
      <xdr:colOff>0</xdr:colOff>
      <xdr:row>54</xdr:row>
      <xdr:rowOff>47625</xdr:rowOff>
    </xdr:from>
    <xdr:to>
      <xdr:col>18</xdr:col>
      <xdr:colOff>419100</xdr:colOff>
      <xdr:row>59</xdr:row>
      <xdr:rowOff>333375</xdr:rowOff>
    </xdr:to>
    <xdr:sp macro="" textlink="">
      <xdr:nvSpPr>
        <xdr:cNvPr id="6" name="textruta 5">
          <a:extLst>
            <a:ext uri="{FF2B5EF4-FFF2-40B4-BE49-F238E27FC236}">
              <a16:creationId xmlns:a16="http://schemas.microsoft.com/office/drawing/2014/main" id="{D6EACF78-CE71-4229-A43D-214AAC638C79}"/>
            </a:ext>
          </a:extLst>
        </xdr:cNvPr>
        <xdr:cNvSpPr txBox="1"/>
      </xdr:nvSpPr>
      <xdr:spPr>
        <a:xfrm>
          <a:off x="8020050" y="12734925"/>
          <a:ext cx="46863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2.</a:t>
          </a:r>
        </a:p>
        <a:p>
          <a:r>
            <a:rPr lang="sv-SE" sz="1100"/>
            <a:t>Leverantören</a:t>
          </a:r>
          <a:r>
            <a:rPr lang="sv-SE" sz="1100" baseline="0"/>
            <a:t> använder 100 liter HVO100 d.v.s en biodiesel bestående av 100 procent HVO och 350 liter diesel med viss inblandning av biodrivmedel.</a:t>
          </a:r>
        </a:p>
        <a:p>
          <a:endParaRPr lang="sv-SE" sz="1100" baseline="0"/>
        </a:p>
        <a:p>
          <a:r>
            <a:rPr lang="sv-SE" sz="1100" baseline="0"/>
            <a:t>Dieseln med inblandning av biodrivmedel fylls i tabell A.</a:t>
          </a:r>
        </a:p>
        <a:p>
          <a:endParaRPr lang="sv-SE" sz="1100" baseline="0"/>
        </a:p>
        <a:p>
          <a:r>
            <a:rPr lang="sv-SE" sz="1100" baseline="0"/>
            <a:t>HVO 100 är ett hållbart rent biodrivmedel som inte omfattas av reduktionsplikt och fylls där i tabell B. </a:t>
          </a:r>
        </a:p>
        <a:p>
          <a:endParaRPr lang="sv-SE" sz="1100" baseline="0"/>
        </a:p>
        <a:p>
          <a:r>
            <a:rPr lang="sv-SE" sz="1100" baseline="0"/>
            <a:t>Vad gäller dieseln så behöver leverantören inte veta inblandningen av biodiesel då den omfattas av reduktionsplikten (se exempel 1). HVO100 ligger utanför reduktionsplikten och leder till en ökad användning av biodrivmedel på den svenska marknaden.</a:t>
          </a:r>
        </a:p>
        <a:p>
          <a:endParaRPr lang="sv-S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A747-2110-460C-8C76-52475F071468}">
  <dimension ref="A1:Q27"/>
  <sheetViews>
    <sheetView tabSelected="1" workbookViewId="0">
      <selection activeCell="S16" sqref="S16"/>
    </sheetView>
  </sheetViews>
  <sheetFormatPr defaultRowHeight="15" x14ac:dyDescent="0.25"/>
  <cols>
    <col min="1" max="1" width="29.85546875" customWidth="1"/>
    <col min="3" max="3" width="9.85546875" customWidth="1"/>
    <col min="4" max="4" width="17" customWidth="1"/>
    <col min="5" max="6" width="0" hidden="1" customWidth="1"/>
    <col min="7" max="7" width="11.140625" bestFit="1" customWidth="1"/>
    <col min="8" max="8" width="18.42578125" customWidth="1"/>
  </cols>
  <sheetData>
    <row r="1" spans="1:17" ht="21" x14ac:dyDescent="0.35">
      <c r="A1" s="7" t="s">
        <v>59</v>
      </c>
    </row>
    <row r="3" spans="1:17" x14ac:dyDescent="0.25">
      <c r="A3" s="8" t="s">
        <v>39</v>
      </c>
      <c r="B3" s="8"/>
      <c r="C3" s="8"/>
      <c r="D3" s="8"/>
      <c r="E3" s="8"/>
      <c r="F3" s="8"/>
      <c r="G3" s="8"/>
      <c r="H3" s="8"/>
      <c r="I3" s="8"/>
      <c r="J3" s="8"/>
      <c r="K3" s="8"/>
      <c r="L3" s="8"/>
      <c r="M3" s="8"/>
      <c r="N3" s="8"/>
      <c r="O3" s="8"/>
      <c r="P3" s="8"/>
      <c r="Q3" s="8"/>
    </row>
    <row r="4" spans="1:17" x14ac:dyDescent="0.25">
      <c r="A4" t="s">
        <v>0</v>
      </c>
      <c r="B4" t="s">
        <v>18</v>
      </c>
      <c r="C4" t="s">
        <v>19</v>
      </c>
      <c r="D4" t="s">
        <v>20</v>
      </c>
      <c r="G4" t="s">
        <v>21</v>
      </c>
      <c r="H4" t="s">
        <v>22</v>
      </c>
    </row>
    <row r="5" spans="1:17" ht="45" x14ac:dyDescent="0.25">
      <c r="A5" s="9" t="s">
        <v>40</v>
      </c>
      <c r="B5" s="5"/>
      <c r="C5" s="10" t="s">
        <v>23</v>
      </c>
      <c r="D5" s="10" t="str">
        <f t="shared" ref="D5:D9" si="0">CONCATENATE(E5," ",F5)</f>
        <v>9,72 kWh/liter</v>
      </c>
      <c r="E5" s="11">
        <f>ROUND(9.8*(1-0.206)+9.44*0.161+9.22*(0.206-0.161),2)</f>
        <v>9.7200000000000006</v>
      </c>
      <c r="F5" s="10" t="s">
        <v>24</v>
      </c>
      <c r="G5" s="10">
        <v>1</v>
      </c>
      <c r="H5" s="12">
        <f t="shared" ref="H5:H9" si="1">B5*E5*G5</f>
        <v>0</v>
      </c>
    </row>
    <row r="6" spans="1:17" ht="45" x14ac:dyDescent="0.25">
      <c r="A6" s="9" t="s">
        <v>41</v>
      </c>
      <c r="B6" s="5"/>
      <c r="C6" s="10" t="s">
        <v>23</v>
      </c>
      <c r="D6" s="10" t="str">
        <f t="shared" si="0"/>
        <v>8,95 kWh/liter</v>
      </c>
      <c r="E6" s="11">
        <f>ROUND(9.1*0.953+5.86*0.047,2)</f>
        <v>8.9499999999999993</v>
      </c>
      <c r="F6" s="10" t="s">
        <v>24</v>
      </c>
      <c r="G6" s="10">
        <v>1</v>
      </c>
      <c r="H6" s="12">
        <f>B6*E6*G6</f>
        <v>0</v>
      </c>
    </row>
    <row r="7" spans="1:17" x14ac:dyDescent="0.25">
      <c r="A7" s="9" t="s">
        <v>42</v>
      </c>
      <c r="B7" s="5"/>
      <c r="C7" s="10" t="s">
        <v>23</v>
      </c>
      <c r="D7" s="10" t="str">
        <f t="shared" si="0"/>
        <v>8,53 kWh/liter</v>
      </c>
      <c r="E7" s="11">
        <f>ROUND(8.53,2)</f>
        <v>8.5299999999999994</v>
      </c>
      <c r="F7" s="10" t="s">
        <v>24</v>
      </c>
      <c r="G7" s="10">
        <v>1</v>
      </c>
      <c r="H7" s="12">
        <f t="shared" si="1"/>
        <v>0</v>
      </c>
    </row>
    <row r="8" spans="1:17" ht="30" x14ac:dyDescent="0.25">
      <c r="A8" s="9" t="s">
        <v>43</v>
      </c>
      <c r="B8" s="5"/>
      <c r="C8" s="10" t="s">
        <v>25</v>
      </c>
      <c r="D8" s="10" t="str">
        <f t="shared" si="0"/>
        <v>13,3 kWh/kg</v>
      </c>
      <c r="E8" s="11">
        <v>13.3</v>
      </c>
      <c r="F8" s="10" t="s">
        <v>26</v>
      </c>
      <c r="G8" s="10">
        <v>1</v>
      </c>
      <c r="H8" s="12">
        <f t="shared" si="1"/>
        <v>0</v>
      </c>
    </row>
    <row r="9" spans="1:17" ht="30" x14ac:dyDescent="0.25">
      <c r="A9" s="9" t="s">
        <v>44</v>
      </c>
      <c r="B9" s="5"/>
      <c r="C9" s="10" t="s">
        <v>27</v>
      </c>
      <c r="D9" s="10" t="str">
        <f t="shared" si="0"/>
        <v>13,7 kWh/kg</v>
      </c>
      <c r="E9" s="11">
        <v>13.7</v>
      </c>
      <c r="F9" s="10" t="s">
        <v>26</v>
      </c>
      <c r="G9" s="10">
        <v>1</v>
      </c>
      <c r="H9" s="12">
        <f t="shared" si="1"/>
        <v>0</v>
      </c>
    </row>
    <row r="10" spans="1:17" ht="30" x14ac:dyDescent="0.25">
      <c r="A10" s="9" t="s">
        <v>45</v>
      </c>
      <c r="B10" s="5"/>
      <c r="C10" s="10" t="s">
        <v>28</v>
      </c>
      <c r="D10" s="10" t="str">
        <f>CONCATENATE(E10," ",F10)</f>
        <v>1 kWh/kWh</v>
      </c>
      <c r="E10" s="11">
        <v>1</v>
      </c>
      <c r="F10" s="10" t="s">
        <v>29</v>
      </c>
      <c r="G10" s="10">
        <v>3</v>
      </c>
      <c r="H10" s="12">
        <f>B10*E10*G10</f>
        <v>0</v>
      </c>
    </row>
    <row r="11" spans="1:17" ht="30" x14ac:dyDescent="0.25">
      <c r="A11" s="9" t="s">
        <v>46</v>
      </c>
      <c r="B11" s="5"/>
      <c r="C11" s="10" t="s">
        <v>25</v>
      </c>
      <c r="D11" s="10" t="str">
        <f t="shared" ref="D11" si="2">CONCATENATE(E11," ",F11)</f>
        <v>33 kWh/kg</v>
      </c>
      <c r="E11" s="11">
        <v>33</v>
      </c>
      <c r="F11" s="10" t="s">
        <v>26</v>
      </c>
      <c r="G11" s="10">
        <v>1</v>
      </c>
      <c r="H11" s="12">
        <f t="shared" ref="H11" si="3">B11*E11*G11</f>
        <v>0</v>
      </c>
    </row>
    <row r="12" spans="1:17" x14ac:dyDescent="0.25">
      <c r="A12" s="9" t="s">
        <v>30</v>
      </c>
      <c r="B12" s="13"/>
      <c r="C12" s="13"/>
      <c r="D12" s="13"/>
      <c r="E12" s="13"/>
      <c r="F12" s="13"/>
      <c r="G12" s="13"/>
      <c r="H12" s="12">
        <f>SUM(H5:H11)</f>
        <v>0</v>
      </c>
    </row>
    <row r="14" spans="1:17" x14ac:dyDescent="0.25">
      <c r="A14" s="8" t="s">
        <v>47</v>
      </c>
      <c r="B14" s="8"/>
      <c r="C14" s="8"/>
      <c r="D14" s="8"/>
      <c r="E14" s="8"/>
      <c r="F14" s="8"/>
      <c r="G14" s="8"/>
      <c r="H14" s="8"/>
      <c r="I14" s="8"/>
      <c r="J14" s="8"/>
      <c r="K14" s="8"/>
      <c r="L14" s="8"/>
      <c r="M14" s="8"/>
      <c r="N14" s="8"/>
      <c r="O14" s="8"/>
      <c r="P14" s="8"/>
      <c r="Q14" s="8"/>
    </row>
    <row r="15" spans="1:17" x14ac:dyDescent="0.25">
      <c r="A15" s="14" t="s">
        <v>0</v>
      </c>
      <c r="B15" s="14" t="s">
        <v>18</v>
      </c>
      <c r="C15" s="14" t="s">
        <v>19</v>
      </c>
      <c r="D15" s="14" t="s">
        <v>20</v>
      </c>
      <c r="E15" s="14"/>
      <c r="F15" s="14"/>
      <c r="G15" s="14" t="s">
        <v>21</v>
      </c>
      <c r="H15" s="14" t="s">
        <v>22</v>
      </c>
    </row>
    <row r="16" spans="1:17" x14ac:dyDescent="0.25">
      <c r="A16" s="10" t="s">
        <v>31</v>
      </c>
      <c r="B16" s="5"/>
      <c r="C16" s="10" t="s">
        <v>23</v>
      </c>
      <c r="D16" s="10" t="str">
        <f t="shared" ref="D16:D23" si="4">CONCATENATE(E16," ",F16)</f>
        <v>9,44 kWh/liter</v>
      </c>
      <c r="E16" s="10">
        <v>9.44</v>
      </c>
      <c r="F16" s="10" t="s">
        <v>24</v>
      </c>
      <c r="G16" s="10">
        <v>1</v>
      </c>
      <c r="H16" s="12">
        <f t="shared" ref="H16:H21" si="5">B16*E16*G16</f>
        <v>0</v>
      </c>
    </row>
    <row r="17" spans="1:10" x14ac:dyDescent="0.25">
      <c r="A17" s="10" t="s">
        <v>32</v>
      </c>
      <c r="B17" s="5"/>
      <c r="C17" s="10" t="s">
        <v>23</v>
      </c>
      <c r="D17" s="10" t="str">
        <f t="shared" si="4"/>
        <v>9,22 kWh/liter</v>
      </c>
      <c r="E17" s="10">
        <v>9.2200000000000006</v>
      </c>
      <c r="F17" s="10" t="s">
        <v>24</v>
      </c>
      <c r="G17" s="10">
        <v>1</v>
      </c>
      <c r="H17" s="12">
        <f t="shared" si="5"/>
        <v>0</v>
      </c>
    </row>
    <row r="18" spans="1:10" x14ac:dyDescent="0.25">
      <c r="A18" s="10" t="s">
        <v>33</v>
      </c>
      <c r="B18" s="5"/>
      <c r="C18" s="10" t="s">
        <v>23</v>
      </c>
      <c r="D18" s="10" t="str">
        <f t="shared" si="4"/>
        <v>6,48 kWh/liter</v>
      </c>
      <c r="E18" s="11">
        <f>ROUND(9.1*0.19+5.86*0.81,2)</f>
        <v>6.48</v>
      </c>
      <c r="F18" s="10" t="s">
        <v>24</v>
      </c>
      <c r="G18" s="10">
        <v>1</v>
      </c>
      <c r="H18" s="12">
        <f t="shared" si="5"/>
        <v>0</v>
      </c>
    </row>
    <row r="19" spans="1:10" x14ac:dyDescent="0.25">
      <c r="A19" s="10" t="s">
        <v>34</v>
      </c>
      <c r="B19" s="5"/>
      <c r="C19" s="10" t="s">
        <v>23</v>
      </c>
      <c r="D19" s="10" t="str">
        <f t="shared" si="4"/>
        <v>5,86 kWh/liter</v>
      </c>
      <c r="E19" s="10">
        <v>5.86</v>
      </c>
      <c r="F19" s="10" t="s">
        <v>24</v>
      </c>
      <c r="G19" s="10">
        <v>1</v>
      </c>
      <c r="H19" s="12">
        <f>B19*E19*G19</f>
        <v>0</v>
      </c>
    </row>
    <row r="20" spans="1:10" x14ac:dyDescent="0.25">
      <c r="A20" s="10" t="s">
        <v>35</v>
      </c>
      <c r="B20" s="5"/>
      <c r="C20" s="10" t="s">
        <v>25</v>
      </c>
      <c r="D20" s="10" t="str">
        <f t="shared" si="4"/>
        <v>13,3 kWh/kg</v>
      </c>
      <c r="E20" s="10">
        <v>13.3</v>
      </c>
      <c r="F20" s="10" t="s">
        <v>26</v>
      </c>
      <c r="G20" s="10">
        <v>1</v>
      </c>
      <c r="H20" s="12">
        <f t="shared" si="5"/>
        <v>0</v>
      </c>
    </row>
    <row r="21" spans="1:10" x14ac:dyDescent="0.25">
      <c r="A21" s="10" t="s">
        <v>36</v>
      </c>
      <c r="B21" s="5"/>
      <c r="C21" s="10" t="s">
        <v>25</v>
      </c>
      <c r="D21" s="10" t="str">
        <f t="shared" si="4"/>
        <v>13,7 kWh/kg</v>
      </c>
      <c r="E21" s="10">
        <v>13.7</v>
      </c>
      <c r="F21" s="10" t="s">
        <v>26</v>
      </c>
      <c r="G21" s="10">
        <v>1</v>
      </c>
      <c r="H21" s="12">
        <f t="shared" si="5"/>
        <v>0</v>
      </c>
    </row>
    <row r="22" spans="1:10" x14ac:dyDescent="0.25">
      <c r="A22" s="10" t="s">
        <v>37</v>
      </c>
      <c r="B22" s="5"/>
      <c r="C22" s="10" t="s">
        <v>28</v>
      </c>
      <c r="D22" s="10" t="str">
        <f t="shared" si="4"/>
        <v>1 kWh/kWh</v>
      </c>
      <c r="E22" s="10">
        <v>1</v>
      </c>
      <c r="F22" s="10" t="s">
        <v>29</v>
      </c>
      <c r="G22" s="10">
        <v>3</v>
      </c>
      <c r="H22" s="12">
        <f>B22*E22*G22</f>
        <v>0</v>
      </c>
    </row>
    <row r="23" spans="1:10" x14ac:dyDescent="0.25">
      <c r="A23" s="10" t="s">
        <v>38</v>
      </c>
      <c r="B23" s="5"/>
      <c r="C23" s="10" t="s">
        <v>25</v>
      </c>
      <c r="D23" s="10" t="str">
        <f t="shared" si="4"/>
        <v>33 kWh/kg</v>
      </c>
      <c r="E23" s="10">
        <v>33</v>
      </c>
      <c r="F23" s="10" t="s">
        <v>26</v>
      </c>
      <c r="G23" s="10">
        <v>1</v>
      </c>
      <c r="H23" s="12">
        <f t="shared" ref="H23" si="6">B23*E23*G23</f>
        <v>0</v>
      </c>
    </row>
    <row r="24" spans="1:10" x14ac:dyDescent="0.25">
      <c r="A24" s="10" t="s">
        <v>30</v>
      </c>
      <c r="B24" s="13"/>
      <c r="C24" s="13"/>
      <c r="D24" s="13"/>
      <c r="E24" s="13"/>
      <c r="F24" s="13"/>
      <c r="G24" s="13"/>
      <c r="H24" s="12">
        <f>SUM(H16:H23)</f>
        <v>0</v>
      </c>
    </row>
    <row r="26" spans="1:10" ht="55.5" customHeight="1" x14ac:dyDescent="0.25">
      <c r="G26" s="20" t="s">
        <v>48</v>
      </c>
      <c r="H26" s="21"/>
      <c r="I26" s="21"/>
      <c r="J26" s="21"/>
    </row>
    <row r="27" spans="1:10" ht="21" x14ac:dyDescent="0.35">
      <c r="G27" s="15" t="s">
        <v>49</v>
      </c>
      <c r="H27" s="16" t="str">
        <f>IF(H12+H24&gt;0,H24/(H12+H24)," ")</f>
        <v xml:space="preserve"> </v>
      </c>
    </row>
  </sheetData>
  <sheetProtection algorithmName="SHA-512" hashValue="OhK+IJfXbHOQSV+l+3jKaCZ+Xp/WDtMkwFPXajBPfYmf7r+kz7/gKuoR5Dx2pUkvBmoiuBZGpjKuC1Kvg+WzyQ==" saltValue="XyCxQ+g1g6pY3q1yN9giNw==" spinCount="100000" sheet="1" objects="1" scenarios="1"/>
  <mergeCells count="1">
    <mergeCell ref="G26:J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39A0-E9AC-4960-82EB-F0F419EF5980}">
  <dimension ref="A1:S91"/>
  <sheetViews>
    <sheetView topLeftCell="A64" workbookViewId="0">
      <selection activeCell="N76" sqref="N76"/>
    </sheetView>
  </sheetViews>
  <sheetFormatPr defaultRowHeight="15" x14ac:dyDescent="0.25"/>
  <cols>
    <col min="1" max="1" width="21.28515625" customWidth="1"/>
    <col min="2" max="2" width="27.28515625" customWidth="1"/>
    <col min="4" max="4" width="9.85546875" customWidth="1"/>
    <col min="5" max="5" width="17" customWidth="1"/>
    <col min="6" max="7" width="0" hidden="1" customWidth="1"/>
    <col min="8" max="8" width="11.140625" bestFit="1" customWidth="1"/>
    <col min="9" max="9" width="18.42578125" customWidth="1"/>
  </cols>
  <sheetData>
    <row r="1" spans="2:2" ht="18.75" x14ac:dyDescent="0.3">
      <c r="B1" s="18" t="s">
        <v>51</v>
      </c>
    </row>
    <row r="2" spans="2:2" x14ac:dyDescent="0.25">
      <c r="B2" t="s">
        <v>62</v>
      </c>
    </row>
    <row r="3" spans="2:2" s="19" customFormat="1" x14ac:dyDescent="0.25"/>
    <row r="4" spans="2:2" x14ac:dyDescent="0.25">
      <c r="B4" s="17" t="s">
        <v>64</v>
      </c>
    </row>
    <row r="5" spans="2:2" x14ac:dyDescent="0.25">
      <c r="B5" t="s">
        <v>65</v>
      </c>
    </row>
    <row r="6" spans="2:2" x14ac:dyDescent="0.25">
      <c r="B6" t="s">
        <v>63</v>
      </c>
    </row>
    <row r="7" spans="2:2" x14ac:dyDescent="0.25">
      <c r="B7" t="s">
        <v>52</v>
      </c>
    </row>
    <row r="9" spans="2:2" x14ac:dyDescent="0.25">
      <c r="B9" s="17" t="s">
        <v>53</v>
      </c>
    </row>
    <row r="10" spans="2:2" x14ac:dyDescent="0.25">
      <c r="B10" t="s">
        <v>54</v>
      </c>
    </row>
    <row r="11" spans="2:2" x14ac:dyDescent="0.25">
      <c r="B11" t="s">
        <v>58</v>
      </c>
    </row>
    <row r="13" spans="2:2" x14ac:dyDescent="0.25">
      <c r="B13" s="17" t="s">
        <v>55</v>
      </c>
    </row>
    <row r="14" spans="2:2" x14ac:dyDescent="0.25">
      <c r="B14" t="s">
        <v>56</v>
      </c>
    </row>
    <row r="16" spans="2:2" x14ac:dyDescent="0.25">
      <c r="B16" t="s">
        <v>57</v>
      </c>
    </row>
    <row r="20" spans="2:19" ht="21" x14ac:dyDescent="0.35">
      <c r="B20" s="7" t="s">
        <v>61</v>
      </c>
    </row>
    <row r="22" spans="2:19" x14ac:dyDescent="0.25">
      <c r="B22" s="8" t="s">
        <v>39</v>
      </c>
      <c r="C22" s="8"/>
      <c r="D22" s="8"/>
      <c r="E22" s="8"/>
      <c r="F22" s="8"/>
      <c r="G22" s="8"/>
      <c r="H22" s="8"/>
      <c r="I22" s="8"/>
      <c r="J22" s="8"/>
      <c r="K22" s="8"/>
      <c r="L22" s="8"/>
      <c r="M22" s="8"/>
      <c r="N22" s="8"/>
      <c r="O22" s="8"/>
      <c r="P22" s="8"/>
      <c r="Q22" s="8"/>
      <c r="R22" s="8"/>
      <c r="S22" s="8"/>
    </row>
    <row r="23" spans="2:19" x14ac:dyDescent="0.25">
      <c r="B23" t="s">
        <v>0</v>
      </c>
      <c r="C23" t="s">
        <v>18</v>
      </c>
      <c r="D23" t="s">
        <v>19</v>
      </c>
      <c r="E23" t="s">
        <v>20</v>
      </c>
      <c r="H23" t="s">
        <v>21</v>
      </c>
      <c r="I23" t="s">
        <v>22</v>
      </c>
    </row>
    <row r="24" spans="2:19" ht="45" x14ac:dyDescent="0.25">
      <c r="B24" s="9" t="s">
        <v>40</v>
      </c>
      <c r="C24" s="10">
        <v>600</v>
      </c>
      <c r="D24" s="10" t="s">
        <v>23</v>
      </c>
      <c r="E24" s="10" t="str">
        <f t="shared" ref="E24:E28" si="0">CONCATENATE(F24," ",G24)</f>
        <v>9,72 kWh/liter</v>
      </c>
      <c r="F24" s="11">
        <f>ROUND(9.8*(1-0.206)+9.44*0.161+9.22*(0.206-0.161),2)</f>
        <v>9.7200000000000006</v>
      </c>
      <c r="G24" s="10" t="s">
        <v>24</v>
      </c>
      <c r="H24" s="10">
        <v>1</v>
      </c>
      <c r="I24" s="12">
        <f t="shared" ref="I24:I28" si="1">C24*F24*H24</f>
        <v>5832</v>
      </c>
    </row>
    <row r="25" spans="2:19" ht="45" x14ac:dyDescent="0.25">
      <c r="B25" s="9" t="s">
        <v>41</v>
      </c>
      <c r="C25" s="10"/>
      <c r="D25" s="10" t="s">
        <v>23</v>
      </c>
      <c r="E25" s="10" t="str">
        <f t="shared" si="0"/>
        <v>8,95 kWh/liter</v>
      </c>
      <c r="F25" s="11">
        <f>ROUND(9.1*0.953+5.86*0.047,2)</f>
        <v>8.9499999999999993</v>
      </c>
      <c r="G25" s="10" t="s">
        <v>24</v>
      </c>
      <c r="H25" s="10">
        <v>1</v>
      </c>
      <c r="I25" s="12">
        <f t="shared" si="1"/>
        <v>0</v>
      </c>
    </row>
    <row r="26" spans="2:19" x14ac:dyDescent="0.25">
      <c r="B26" s="9" t="s">
        <v>42</v>
      </c>
      <c r="C26" s="10"/>
      <c r="D26" s="10" t="s">
        <v>23</v>
      </c>
      <c r="E26" s="10" t="str">
        <f t="shared" si="0"/>
        <v>8,53 kWh/liter</v>
      </c>
      <c r="F26" s="11">
        <f>ROUND(8.53,2)</f>
        <v>8.5299999999999994</v>
      </c>
      <c r="G26" s="10" t="s">
        <v>24</v>
      </c>
      <c r="H26" s="10">
        <v>1</v>
      </c>
      <c r="I26" s="12">
        <f t="shared" si="1"/>
        <v>0</v>
      </c>
    </row>
    <row r="27" spans="2:19" ht="30" x14ac:dyDescent="0.25">
      <c r="B27" s="9" t="s">
        <v>43</v>
      </c>
      <c r="C27" s="10"/>
      <c r="D27" s="10" t="s">
        <v>25</v>
      </c>
      <c r="E27" s="10" t="str">
        <f t="shared" si="0"/>
        <v>13,3 kWh/kg</v>
      </c>
      <c r="F27" s="11">
        <v>13.3</v>
      </c>
      <c r="G27" s="10" t="s">
        <v>26</v>
      </c>
      <c r="H27" s="10">
        <v>1</v>
      </c>
      <c r="I27" s="12">
        <f t="shared" si="1"/>
        <v>0</v>
      </c>
    </row>
    <row r="28" spans="2:19" ht="30" x14ac:dyDescent="0.25">
      <c r="B28" s="9" t="s">
        <v>44</v>
      </c>
      <c r="C28" s="10"/>
      <c r="D28" s="10" t="s">
        <v>27</v>
      </c>
      <c r="E28" s="10" t="str">
        <f t="shared" si="0"/>
        <v>13,7 kWh/kg</v>
      </c>
      <c r="F28" s="11">
        <v>13.7</v>
      </c>
      <c r="G28" s="10" t="s">
        <v>26</v>
      </c>
      <c r="H28" s="10">
        <v>1</v>
      </c>
      <c r="I28" s="12">
        <f t="shared" si="1"/>
        <v>0</v>
      </c>
    </row>
    <row r="29" spans="2:19" ht="30" x14ac:dyDescent="0.25">
      <c r="B29" s="9" t="s">
        <v>45</v>
      </c>
      <c r="C29" s="10">
        <v>0</v>
      </c>
      <c r="D29" s="10" t="s">
        <v>28</v>
      </c>
      <c r="E29" s="10" t="str">
        <f>CONCATENATE(F29," ",G29)</f>
        <v>1 kWh/kWh</v>
      </c>
      <c r="F29" s="11">
        <v>1</v>
      </c>
      <c r="G29" s="10" t="s">
        <v>29</v>
      </c>
      <c r="H29" s="10">
        <v>3</v>
      </c>
      <c r="I29" s="12">
        <f>C29*F29*H29</f>
        <v>0</v>
      </c>
    </row>
    <row r="30" spans="2:19" ht="30" x14ac:dyDescent="0.25">
      <c r="B30" s="9" t="s">
        <v>46</v>
      </c>
      <c r="C30" s="10"/>
      <c r="D30" s="10" t="s">
        <v>25</v>
      </c>
      <c r="E30" s="10" t="str">
        <f t="shared" ref="E30" si="2">CONCATENATE(F30," ",G30)</f>
        <v>33 kWh/kg</v>
      </c>
      <c r="F30" s="11">
        <v>33</v>
      </c>
      <c r="G30" s="10" t="s">
        <v>26</v>
      </c>
      <c r="H30" s="10">
        <v>1</v>
      </c>
      <c r="I30" s="12">
        <f t="shared" ref="I30" si="3">C30*F30*H30</f>
        <v>0</v>
      </c>
    </row>
    <row r="31" spans="2:19" x14ac:dyDescent="0.25">
      <c r="B31" s="9" t="s">
        <v>30</v>
      </c>
      <c r="C31" s="13"/>
      <c r="D31" s="13"/>
      <c r="E31" s="13"/>
      <c r="F31" s="13"/>
      <c r="G31" s="13"/>
      <c r="H31" s="13"/>
      <c r="I31" s="12">
        <f>SUM(I24:I30)</f>
        <v>5832</v>
      </c>
    </row>
    <row r="33" spans="2:19" x14ac:dyDescent="0.25">
      <c r="B33" s="8" t="s">
        <v>47</v>
      </c>
      <c r="C33" s="8"/>
      <c r="D33" s="8"/>
      <c r="E33" s="8"/>
      <c r="F33" s="8"/>
      <c r="G33" s="8"/>
      <c r="H33" s="8"/>
      <c r="I33" s="8"/>
      <c r="J33" s="8"/>
      <c r="K33" s="8"/>
      <c r="L33" s="8"/>
      <c r="M33" s="8"/>
      <c r="N33" s="8"/>
      <c r="O33" s="8"/>
      <c r="P33" s="8"/>
      <c r="Q33" s="8"/>
      <c r="R33" s="8"/>
      <c r="S33" s="8"/>
    </row>
    <row r="34" spans="2:19" x14ac:dyDescent="0.25">
      <c r="B34" s="14" t="s">
        <v>0</v>
      </c>
      <c r="C34" s="14" t="s">
        <v>18</v>
      </c>
      <c r="D34" s="14" t="s">
        <v>19</v>
      </c>
      <c r="E34" s="14" t="s">
        <v>20</v>
      </c>
      <c r="F34" s="14"/>
      <c r="G34" s="14"/>
      <c r="H34" s="14" t="s">
        <v>21</v>
      </c>
      <c r="I34" s="14" t="s">
        <v>22</v>
      </c>
    </row>
    <row r="35" spans="2:19" x14ac:dyDescent="0.25">
      <c r="B35" s="10" t="s">
        <v>31</v>
      </c>
      <c r="C35" s="10">
        <v>0</v>
      </c>
      <c r="D35" s="10" t="s">
        <v>23</v>
      </c>
      <c r="E35" s="10" t="str">
        <f t="shared" ref="E35:E42" si="4">CONCATENATE(F35," ",G35)</f>
        <v>9,44 kWh/liter</v>
      </c>
      <c r="F35" s="10">
        <v>9.44</v>
      </c>
      <c r="G35" s="10" t="s">
        <v>24</v>
      </c>
      <c r="H35" s="10">
        <v>1</v>
      </c>
      <c r="I35" s="12">
        <f t="shared" ref="I35:I40" si="5">C35*F35*H35</f>
        <v>0</v>
      </c>
    </row>
    <row r="36" spans="2:19" x14ac:dyDescent="0.25">
      <c r="B36" s="10" t="s">
        <v>32</v>
      </c>
      <c r="C36" s="10"/>
      <c r="D36" s="10" t="s">
        <v>23</v>
      </c>
      <c r="E36" s="10" t="str">
        <f t="shared" si="4"/>
        <v>9,22 kWh/liter</v>
      </c>
      <c r="F36" s="10">
        <v>9.2200000000000006</v>
      </c>
      <c r="G36" s="10" t="s">
        <v>24</v>
      </c>
      <c r="H36" s="10">
        <v>1</v>
      </c>
      <c r="I36" s="12">
        <f t="shared" si="5"/>
        <v>0</v>
      </c>
    </row>
    <row r="37" spans="2:19" x14ac:dyDescent="0.25">
      <c r="B37" s="10" t="s">
        <v>33</v>
      </c>
      <c r="C37" s="10"/>
      <c r="D37" s="10" t="s">
        <v>23</v>
      </c>
      <c r="E37" s="10" t="str">
        <f t="shared" si="4"/>
        <v>6,48 kWh/liter</v>
      </c>
      <c r="F37" s="11">
        <f>ROUND(9.1*0.19+5.86*0.81,2)</f>
        <v>6.48</v>
      </c>
      <c r="G37" s="10" t="s">
        <v>24</v>
      </c>
      <c r="H37" s="10">
        <v>1</v>
      </c>
      <c r="I37" s="12">
        <f t="shared" si="5"/>
        <v>0</v>
      </c>
    </row>
    <row r="38" spans="2:19" x14ac:dyDescent="0.25">
      <c r="B38" s="10" t="s">
        <v>34</v>
      </c>
      <c r="C38" s="10"/>
      <c r="D38" s="10" t="s">
        <v>23</v>
      </c>
      <c r="E38" s="10" t="str">
        <f t="shared" si="4"/>
        <v>5,86 kWh/liter</v>
      </c>
      <c r="F38" s="10">
        <v>5.86</v>
      </c>
      <c r="G38" s="10" t="s">
        <v>24</v>
      </c>
      <c r="H38" s="10">
        <v>1</v>
      </c>
      <c r="I38" s="12">
        <f t="shared" si="5"/>
        <v>0</v>
      </c>
    </row>
    <row r="39" spans="2:19" x14ac:dyDescent="0.25">
      <c r="B39" s="10" t="s">
        <v>35</v>
      </c>
      <c r="C39" s="10"/>
      <c r="D39" s="10" t="s">
        <v>25</v>
      </c>
      <c r="E39" s="10" t="str">
        <f t="shared" si="4"/>
        <v>13,3 kWh/kg</v>
      </c>
      <c r="F39" s="10">
        <v>13.3</v>
      </c>
      <c r="G39" s="10" t="s">
        <v>26</v>
      </c>
      <c r="H39" s="10">
        <v>1</v>
      </c>
      <c r="I39" s="12">
        <f t="shared" si="5"/>
        <v>0</v>
      </c>
    </row>
    <row r="40" spans="2:19" x14ac:dyDescent="0.25">
      <c r="B40" s="10" t="s">
        <v>36</v>
      </c>
      <c r="C40" s="10"/>
      <c r="D40" s="10" t="s">
        <v>25</v>
      </c>
      <c r="E40" s="10" t="str">
        <f t="shared" si="4"/>
        <v>13,7 kWh/kg</v>
      </c>
      <c r="F40" s="10">
        <v>13.7</v>
      </c>
      <c r="G40" s="10" t="s">
        <v>26</v>
      </c>
      <c r="H40" s="10">
        <v>1</v>
      </c>
      <c r="I40" s="12">
        <f t="shared" si="5"/>
        <v>0</v>
      </c>
    </row>
    <row r="41" spans="2:19" x14ac:dyDescent="0.25">
      <c r="B41" s="10" t="s">
        <v>37</v>
      </c>
      <c r="C41" s="10"/>
      <c r="D41" s="10" t="s">
        <v>28</v>
      </c>
      <c r="E41" s="10" t="str">
        <f t="shared" si="4"/>
        <v>1 kWh/kWh</v>
      </c>
      <c r="F41" s="10">
        <v>1</v>
      </c>
      <c r="G41" s="10" t="s">
        <v>29</v>
      </c>
      <c r="H41" s="10">
        <v>3</v>
      </c>
      <c r="I41" s="12">
        <f>C41*F41*H41</f>
        <v>0</v>
      </c>
    </row>
    <row r="42" spans="2:19" x14ac:dyDescent="0.25">
      <c r="B42" s="10" t="s">
        <v>38</v>
      </c>
      <c r="C42" s="10"/>
      <c r="D42" s="10" t="s">
        <v>25</v>
      </c>
      <c r="E42" s="10" t="str">
        <f t="shared" si="4"/>
        <v>33 kWh/kg</v>
      </c>
      <c r="F42" s="10">
        <v>33</v>
      </c>
      <c r="G42" s="10" t="s">
        <v>26</v>
      </c>
      <c r="H42" s="10">
        <v>1</v>
      </c>
      <c r="I42" s="12">
        <f t="shared" ref="I42" si="6">C42*F42*H42</f>
        <v>0</v>
      </c>
    </row>
    <row r="43" spans="2:19" x14ac:dyDescent="0.25">
      <c r="B43" s="10" t="s">
        <v>30</v>
      </c>
      <c r="C43" s="13"/>
      <c r="D43" s="13"/>
      <c r="E43" s="13"/>
      <c r="F43" s="13"/>
      <c r="G43" s="13"/>
      <c r="H43" s="13"/>
      <c r="I43" s="12">
        <f>SUM(I35:I42)</f>
        <v>0</v>
      </c>
    </row>
    <row r="45" spans="2:19" ht="47.25" customHeight="1" x14ac:dyDescent="0.25">
      <c r="H45" s="20" t="s">
        <v>50</v>
      </c>
      <c r="I45" s="21"/>
      <c r="J45" s="21"/>
      <c r="K45" s="21"/>
    </row>
    <row r="46" spans="2:19" ht="21" x14ac:dyDescent="0.35">
      <c r="H46" s="15" t="s">
        <v>49</v>
      </c>
      <c r="I46" s="16">
        <f>IF(I31+I43&gt;0,I43/(I31+I43)," ")</f>
        <v>0</v>
      </c>
      <c r="J46" s="22"/>
      <c r="K46" s="22"/>
    </row>
    <row r="51" spans="2:19" ht="21" x14ac:dyDescent="0.35">
      <c r="B51" s="7" t="s">
        <v>60</v>
      </c>
    </row>
    <row r="53" spans="2:19" x14ac:dyDescent="0.25">
      <c r="B53" s="8" t="s">
        <v>39</v>
      </c>
      <c r="C53" s="8"/>
      <c r="D53" s="8"/>
      <c r="E53" s="8"/>
      <c r="F53" s="8"/>
      <c r="G53" s="8"/>
      <c r="H53" s="8"/>
      <c r="I53" s="8"/>
      <c r="J53" s="8"/>
      <c r="K53" s="8"/>
      <c r="L53" s="8"/>
      <c r="M53" s="8"/>
      <c r="N53" s="8"/>
      <c r="O53" s="8"/>
      <c r="P53" s="8"/>
      <c r="Q53" s="8"/>
      <c r="R53" s="8"/>
      <c r="S53" s="8"/>
    </row>
    <row r="54" spans="2:19" x14ac:dyDescent="0.25">
      <c r="B54" t="s">
        <v>0</v>
      </c>
      <c r="C54" t="s">
        <v>18</v>
      </c>
      <c r="D54" t="s">
        <v>19</v>
      </c>
      <c r="E54" t="s">
        <v>20</v>
      </c>
      <c r="H54" t="s">
        <v>21</v>
      </c>
      <c r="I54" t="s">
        <v>22</v>
      </c>
    </row>
    <row r="55" spans="2:19" ht="45" x14ac:dyDescent="0.25">
      <c r="B55" s="9" t="s">
        <v>40</v>
      </c>
      <c r="C55" s="10">
        <v>350</v>
      </c>
      <c r="D55" s="10" t="s">
        <v>23</v>
      </c>
      <c r="E55" s="10" t="str">
        <f t="shared" ref="E55:E59" si="7">CONCATENATE(F55," ",G55)</f>
        <v>9,72 kWh/liter</v>
      </c>
      <c r="F55" s="11">
        <f>ROUND(9.8*(1-0.206)+9.44*0.161+9.22*(0.206-0.161),2)</f>
        <v>9.7200000000000006</v>
      </c>
      <c r="G55" s="10" t="s">
        <v>24</v>
      </c>
      <c r="H55" s="10">
        <v>1</v>
      </c>
      <c r="I55" s="12">
        <f t="shared" ref="I55:I59" si="8">C55*F55*H55</f>
        <v>3402</v>
      </c>
    </row>
    <row r="56" spans="2:19" ht="45" x14ac:dyDescent="0.25">
      <c r="B56" s="9" t="s">
        <v>41</v>
      </c>
      <c r="C56" s="10"/>
      <c r="D56" s="10" t="s">
        <v>23</v>
      </c>
      <c r="E56" s="10" t="str">
        <f t="shared" si="7"/>
        <v>8,95 kWh/liter</v>
      </c>
      <c r="F56" s="11">
        <f>ROUND(9.1*0.953+5.86*0.047,2)</f>
        <v>8.9499999999999993</v>
      </c>
      <c r="G56" s="10" t="s">
        <v>24</v>
      </c>
      <c r="H56" s="10">
        <v>1</v>
      </c>
      <c r="I56" s="12">
        <f t="shared" si="8"/>
        <v>0</v>
      </c>
    </row>
    <row r="57" spans="2:19" x14ac:dyDescent="0.25">
      <c r="B57" s="9" t="s">
        <v>42</v>
      </c>
      <c r="C57" s="10"/>
      <c r="D57" s="10" t="s">
        <v>23</v>
      </c>
      <c r="E57" s="10" t="str">
        <f t="shared" si="7"/>
        <v>8,53 kWh/liter</v>
      </c>
      <c r="F57" s="11">
        <f>ROUND(8.53,2)</f>
        <v>8.5299999999999994</v>
      </c>
      <c r="G57" s="10" t="s">
        <v>24</v>
      </c>
      <c r="H57" s="10">
        <v>1</v>
      </c>
      <c r="I57" s="12">
        <f t="shared" si="8"/>
        <v>0</v>
      </c>
    </row>
    <row r="58" spans="2:19" ht="30" x14ac:dyDescent="0.25">
      <c r="B58" s="9" t="s">
        <v>43</v>
      </c>
      <c r="C58" s="10"/>
      <c r="D58" s="10" t="s">
        <v>25</v>
      </c>
      <c r="E58" s="10" t="str">
        <f t="shared" si="7"/>
        <v>13,3 kWh/kg</v>
      </c>
      <c r="F58" s="11">
        <v>13.3</v>
      </c>
      <c r="G58" s="10" t="s">
        <v>26</v>
      </c>
      <c r="H58" s="10">
        <v>1</v>
      </c>
      <c r="I58" s="12">
        <f t="shared" si="8"/>
        <v>0</v>
      </c>
    </row>
    <row r="59" spans="2:19" ht="30" x14ac:dyDescent="0.25">
      <c r="B59" s="9" t="s">
        <v>44</v>
      </c>
      <c r="C59" s="10"/>
      <c r="D59" s="10" t="s">
        <v>27</v>
      </c>
      <c r="E59" s="10" t="str">
        <f t="shared" si="7"/>
        <v>13,7 kWh/kg</v>
      </c>
      <c r="F59" s="11">
        <v>13.7</v>
      </c>
      <c r="G59" s="10" t="s">
        <v>26</v>
      </c>
      <c r="H59" s="10">
        <v>1</v>
      </c>
      <c r="I59" s="12">
        <f t="shared" si="8"/>
        <v>0</v>
      </c>
    </row>
    <row r="60" spans="2:19" ht="30" x14ac:dyDescent="0.25">
      <c r="B60" s="9" t="s">
        <v>45</v>
      </c>
      <c r="C60" s="10">
        <v>0</v>
      </c>
      <c r="D60" s="10" t="s">
        <v>28</v>
      </c>
      <c r="E60" s="10" t="str">
        <f>CONCATENATE(F60," ",G60)</f>
        <v>1 kWh/kWh</v>
      </c>
      <c r="F60" s="11">
        <v>1</v>
      </c>
      <c r="G60" s="10" t="s">
        <v>29</v>
      </c>
      <c r="H60" s="10">
        <v>3</v>
      </c>
      <c r="I60" s="12">
        <f>C60*F60*H60</f>
        <v>0</v>
      </c>
    </row>
    <row r="61" spans="2:19" ht="30" x14ac:dyDescent="0.25">
      <c r="B61" s="9" t="s">
        <v>46</v>
      </c>
      <c r="C61" s="10"/>
      <c r="D61" s="10" t="s">
        <v>25</v>
      </c>
      <c r="E61" s="10" t="str">
        <f t="shared" ref="E61" si="9">CONCATENATE(F61," ",G61)</f>
        <v>33 kWh/kg</v>
      </c>
      <c r="F61" s="11">
        <v>33</v>
      </c>
      <c r="G61" s="10" t="s">
        <v>26</v>
      </c>
      <c r="H61" s="10">
        <v>1</v>
      </c>
      <c r="I61" s="12">
        <f t="shared" ref="I61" si="10">C61*F61*H61</f>
        <v>0</v>
      </c>
    </row>
    <row r="62" spans="2:19" x14ac:dyDescent="0.25">
      <c r="B62" s="9" t="s">
        <v>30</v>
      </c>
      <c r="C62" s="13"/>
      <c r="D62" s="13"/>
      <c r="E62" s="13"/>
      <c r="F62" s="13"/>
      <c r="G62" s="13"/>
      <c r="H62" s="13"/>
      <c r="I62" s="12">
        <f>SUM(I55:I61)</f>
        <v>3402</v>
      </c>
    </row>
    <row r="64" spans="2:19" x14ac:dyDescent="0.25">
      <c r="B64" s="8" t="s">
        <v>47</v>
      </c>
      <c r="C64" s="8"/>
      <c r="D64" s="8"/>
      <c r="E64" s="8"/>
      <c r="F64" s="8"/>
      <c r="G64" s="8"/>
      <c r="H64" s="8"/>
      <c r="I64" s="8"/>
      <c r="J64" s="8"/>
      <c r="K64" s="8"/>
      <c r="L64" s="8"/>
      <c r="M64" s="8"/>
      <c r="N64" s="8"/>
      <c r="O64" s="8"/>
      <c r="P64" s="8"/>
      <c r="Q64" s="8"/>
      <c r="R64" s="8"/>
      <c r="S64" s="8"/>
    </row>
    <row r="65" spans="1:11" x14ac:dyDescent="0.25">
      <c r="B65" s="14" t="s">
        <v>0</v>
      </c>
      <c r="C65" s="14" t="s">
        <v>18</v>
      </c>
      <c r="D65" s="14" t="s">
        <v>19</v>
      </c>
      <c r="E65" s="14" t="s">
        <v>20</v>
      </c>
      <c r="F65" s="14"/>
      <c r="G65" s="14"/>
      <c r="H65" s="14" t="s">
        <v>21</v>
      </c>
      <c r="I65" s="14" t="s">
        <v>22</v>
      </c>
    </row>
    <row r="66" spans="1:11" x14ac:dyDescent="0.25">
      <c r="B66" s="10" t="s">
        <v>31</v>
      </c>
      <c r="C66" s="10">
        <v>100</v>
      </c>
      <c r="D66" s="10" t="s">
        <v>23</v>
      </c>
      <c r="E66" s="10" t="str">
        <f t="shared" ref="E66:E73" si="11">CONCATENATE(F66," ",G66)</f>
        <v>9,44 kWh/liter</v>
      </c>
      <c r="F66" s="10">
        <v>9.44</v>
      </c>
      <c r="G66" s="10" t="s">
        <v>24</v>
      </c>
      <c r="H66" s="10">
        <v>1</v>
      </c>
      <c r="I66" s="12">
        <f t="shared" ref="I66:I71" si="12">C66*F66*H66</f>
        <v>944</v>
      </c>
    </row>
    <row r="67" spans="1:11" x14ac:dyDescent="0.25">
      <c r="B67" s="10" t="s">
        <v>32</v>
      </c>
      <c r="C67" s="10"/>
      <c r="D67" s="10" t="s">
        <v>23</v>
      </c>
      <c r="E67" s="10" t="str">
        <f t="shared" si="11"/>
        <v>9,22 kWh/liter</v>
      </c>
      <c r="F67" s="10">
        <v>9.2200000000000006</v>
      </c>
      <c r="G67" s="10" t="s">
        <v>24</v>
      </c>
      <c r="H67" s="10">
        <v>1</v>
      </c>
      <c r="I67" s="12">
        <f t="shared" si="12"/>
        <v>0</v>
      </c>
    </row>
    <row r="68" spans="1:11" x14ac:dyDescent="0.25">
      <c r="B68" s="10" t="s">
        <v>33</v>
      </c>
      <c r="C68" s="10"/>
      <c r="D68" s="10" t="s">
        <v>23</v>
      </c>
      <c r="E68" s="10" t="str">
        <f t="shared" si="11"/>
        <v>6,48 kWh/liter</v>
      </c>
      <c r="F68" s="11">
        <f>ROUND(9.1*0.19+5.86*0.81,2)</f>
        <v>6.48</v>
      </c>
      <c r="G68" s="10" t="s">
        <v>24</v>
      </c>
      <c r="H68" s="10">
        <v>1</v>
      </c>
      <c r="I68" s="12">
        <f t="shared" si="12"/>
        <v>0</v>
      </c>
    </row>
    <row r="69" spans="1:11" x14ac:dyDescent="0.25">
      <c r="B69" s="10" t="s">
        <v>34</v>
      </c>
      <c r="C69" s="10"/>
      <c r="D69" s="10" t="s">
        <v>23</v>
      </c>
      <c r="E69" s="10" t="str">
        <f t="shared" si="11"/>
        <v>5,86 kWh/liter</v>
      </c>
      <c r="F69" s="10">
        <v>5.86</v>
      </c>
      <c r="G69" s="10" t="s">
        <v>24</v>
      </c>
      <c r="H69" s="10">
        <v>1</v>
      </c>
      <c r="I69" s="12">
        <f t="shared" si="12"/>
        <v>0</v>
      </c>
    </row>
    <row r="70" spans="1:11" x14ac:dyDescent="0.25">
      <c r="B70" s="10" t="s">
        <v>35</v>
      </c>
      <c r="C70" s="10"/>
      <c r="D70" s="10" t="s">
        <v>25</v>
      </c>
      <c r="E70" s="10" t="str">
        <f t="shared" si="11"/>
        <v>13,3 kWh/kg</v>
      </c>
      <c r="F70" s="10">
        <v>13.3</v>
      </c>
      <c r="G70" s="10" t="s">
        <v>26</v>
      </c>
      <c r="H70" s="10">
        <v>1</v>
      </c>
      <c r="I70" s="12">
        <f t="shared" si="12"/>
        <v>0</v>
      </c>
    </row>
    <row r="71" spans="1:11" x14ac:dyDescent="0.25">
      <c r="B71" s="10" t="s">
        <v>36</v>
      </c>
      <c r="C71" s="10"/>
      <c r="D71" s="10" t="s">
        <v>25</v>
      </c>
      <c r="E71" s="10" t="str">
        <f t="shared" si="11"/>
        <v>13,7 kWh/kg</v>
      </c>
      <c r="F71" s="10">
        <v>13.7</v>
      </c>
      <c r="G71" s="10" t="s">
        <v>26</v>
      </c>
      <c r="H71" s="10">
        <v>1</v>
      </c>
      <c r="I71" s="12">
        <f t="shared" si="12"/>
        <v>0</v>
      </c>
    </row>
    <row r="72" spans="1:11" x14ac:dyDescent="0.25">
      <c r="B72" s="10" t="s">
        <v>37</v>
      </c>
      <c r="C72" s="10"/>
      <c r="D72" s="10" t="s">
        <v>28</v>
      </c>
      <c r="E72" s="10" t="str">
        <f t="shared" si="11"/>
        <v>1 kWh/kWh</v>
      </c>
      <c r="F72" s="10">
        <v>1</v>
      </c>
      <c r="G72" s="10" t="s">
        <v>29</v>
      </c>
      <c r="H72" s="10">
        <v>3</v>
      </c>
      <c r="I72" s="12">
        <f>C72*F72*H72</f>
        <v>0</v>
      </c>
    </row>
    <row r="73" spans="1:11" x14ac:dyDescent="0.25">
      <c r="B73" s="10" t="s">
        <v>38</v>
      </c>
      <c r="C73" s="10"/>
      <c r="D73" s="10" t="s">
        <v>25</v>
      </c>
      <c r="E73" s="10" t="str">
        <f t="shared" si="11"/>
        <v>33 kWh/kg</v>
      </c>
      <c r="F73" s="10">
        <v>33</v>
      </c>
      <c r="G73" s="10" t="s">
        <v>26</v>
      </c>
      <c r="H73" s="10">
        <v>1</v>
      </c>
      <c r="I73" s="12">
        <f t="shared" ref="I73" si="13">C73*F73*H73</f>
        <v>0</v>
      </c>
    </row>
    <row r="74" spans="1:11" x14ac:dyDescent="0.25">
      <c r="B74" s="10" t="s">
        <v>30</v>
      </c>
      <c r="C74" s="13"/>
      <c r="D74" s="13"/>
      <c r="E74" s="13"/>
      <c r="F74" s="13"/>
      <c r="G74" s="13"/>
      <c r="H74" s="13"/>
      <c r="I74" s="12">
        <f>SUM(I66:I73)</f>
        <v>944</v>
      </c>
    </row>
    <row r="76" spans="1:11" ht="49.5" customHeight="1" x14ac:dyDescent="0.25">
      <c r="H76" s="20" t="s">
        <v>50</v>
      </c>
      <c r="I76" s="21"/>
      <c r="J76" s="21"/>
      <c r="K76" s="21"/>
    </row>
    <row r="77" spans="1:11" ht="21" x14ac:dyDescent="0.35">
      <c r="H77" s="15" t="s">
        <v>49</v>
      </c>
      <c r="I77" s="16">
        <f>IF(I62+I74&gt;0,I74/(I62+I74)," ")</f>
        <v>0.21721122871606074</v>
      </c>
      <c r="J77" s="22"/>
      <c r="K77" s="22"/>
    </row>
    <row r="78" spans="1:11" ht="47.25" x14ac:dyDescent="0.25">
      <c r="A78" s="6" t="s">
        <v>0</v>
      </c>
      <c r="B78" s="6" t="s">
        <v>16</v>
      </c>
    </row>
    <row r="79" spans="1:11" x14ac:dyDescent="0.25">
      <c r="A79" s="3" t="s">
        <v>1</v>
      </c>
      <c r="B79" s="4" t="s">
        <v>11</v>
      </c>
    </row>
    <row r="80" spans="1:11" x14ac:dyDescent="0.25">
      <c r="A80" s="3" t="s">
        <v>2</v>
      </c>
      <c r="B80" s="4" t="s">
        <v>11</v>
      </c>
    </row>
    <row r="81" spans="1:2" x14ac:dyDescent="0.25">
      <c r="A81" s="3" t="s">
        <v>5</v>
      </c>
      <c r="B81" s="4" t="s">
        <v>11</v>
      </c>
    </row>
    <row r="82" spans="1:2" x14ac:dyDescent="0.25">
      <c r="A82" s="3" t="s">
        <v>10</v>
      </c>
      <c r="B82" s="4" t="s">
        <v>11</v>
      </c>
    </row>
    <row r="83" spans="1:2" x14ac:dyDescent="0.25">
      <c r="A83" s="3" t="s">
        <v>14</v>
      </c>
      <c r="B83" s="4" t="s">
        <v>11</v>
      </c>
    </row>
    <row r="84" spans="1:2" x14ac:dyDescent="0.25">
      <c r="A84" s="3" t="s">
        <v>3</v>
      </c>
      <c r="B84" s="4" t="s">
        <v>11</v>
      </c>
    </row>
    <row r="85" spans="1:2" x14ac:dyDescent="0.25">
      <c r="A85" s="3" t="s">
        <v>6</v>
      </c>
      <c r="B85" s="4" t="s">
        <v>11</v>
      </c>
    </row>
    <row r="86" spans="1:2" x14ac:dyDescent="0.25">
      <c r="A86" s="3" t="s">
        <v>4</v>
      </c>
      <c r="B86" s="4" t="s">
        <v>12</v>
      </c>
    </row>
    <row r="87" spans="1:2" x14ac:dyDescent="0.25">
      <c r="A87" s="3" t="s">
        <v>8</v>
      </c>
      <c r="B87" s="4" t="s">
        <v>13</v>
      </c>
    </row>
    <row r="88" spans="1:2" x14ac:dyDescent="0.25">
      <c r="A88" s="3" t="s">
        <v>17</v>
      </c>
      <c r="B88" s="4" t="s">
        <v>12</v>
      </c>
    </row>
    <row r="89" spans="1:2" x14ac:dyDescent="0.25">
      <c r="A89" s="3" t="s">
        <v>7</v>
      </c>
      <c r="B89" s="4" t="s">
        <v>12</v>
      </c>
    </row>
    <row r="90" spans="1:2" x14ac:dyDescent="0.25">
      <c r="A90" s="3" t="s">
        <v>9</v>
      </c>
      <c r="B90" s="4" t="s">
        <v>12</v>
      </c>
    </row>
    <row r="91" spans="1:2" x14ac:dyDescent="0.25">
      <c r="A91" s="1" t="s">
        <v>15</v>
      </c>
      <c r="B91" s="2"/>
    </row>
  </sheetData>
  <sheetProtection algorithmName="SHA-512" hashValue="jdUZFHmQvDFOjJ/WOxKYeJYhq8czBY/gezK8GoH8B6e9qu4B+vE4sUnwIF+p0oKd1omMW040Oe7E82wqiR9ymQ==" saltValue="rGwtV+VIbJ1/KjhAT2pFTg==" spinCount="100000" sheet="1" objects="1" scenarios="1"/>
  <mergeCells count="4">
    <mergeCell ref="H45:K45"/>
    <mergeCell ref="J46:K46"/>
    <mergeCell ref="H76:K76"/>
    <mergeCell ref="J77:K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f170bd3-fa5b-4230-ba6c-04d1e8d26271">
      <Terms xmlns="http://schemas.microsoft.com/office/infopath/2007/PartnerControls"/>
    </lcf76f155ced4ddcb4097134ff3c332f>
    <TaxCatchAll xmlns="d8b6a2c5-b097-4a49-b5c2-61045cfb84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C64B10922EDEA40B51B0A091F7DD01A" ma:contentTypeVersion="16" ma:contentTypeDescription="Skapa ett nytt dokument." ma:contentTypeScope="" ma:versionID="c7e91a78776425abc8149714e132a313">
  <xsd:schema xmlns:xsd="http://www.w3.org/2001/XMLSchema" xmlns:xs="http://www.w3.org/2001/XMLSchema" xmlns:p="http://schemas.microsoft.com/office/2006/metadata/properties" xmlns:ns2="2f170bd3-fa5b-4230-ba6c-04d1e8d26271" xmlns:ns3="d8b6a2c5-b097-4a49-b5c2-61045cfb849c" targetNamespace="http://schemas.microsoft.com/office/2006/metadata/properties" ma:root="true" ma:fieldsID="98ef56804a8deeba9085acc479648571" ns2:_="" ns3:_="">
    <xsd:import namespace="2f170bd3-fa5b-4230-ba6c-04d1e8d26271"/>
    <xsd:import namespace="d8b6a2c5-b097-4a49-b5c2-61045cfb84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170bd3-fa5b-4230-ba6c-04d1e8d262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4b32981f-9b0f-4529-83f2-16fed87245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b6a2c5-b097-4a49-b5c2-61045cfb849c"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bb66ee1d-b90b-4e89-b683-cae143d1a371}" ma:internalName="TaxCatchAll" ma:showField="CatchAllData" ma:web="d8b6a2c5-b097-4a49-b5c2-61045cfb84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89791E-8AF8-47FF-B601-33D82E7EF401}">
  <ds:schemaRefs>
    <ds:schemaRef ds:uri="http://schemas.microsoft.com/sharepoint/v3/contenttype/forms"/>
  </ds:schemaRefs>
</ds:datastoreItem>
</file>

<file path=customXml/itemProps2.xml><?xml version="1.0" encoding="utf-8"?>
<ds:datastoreItem xmlns:ds="http://schemas.openxmlformats.org/officeDocument/2006/customXml" ds:itemID="{95BA64E7-45A5-471A-B1EE-689819E74CF5}">
  <ds:schemaRefs>
    <ds:schemaRef ds:uri="http://purl.org/dc/dcmitype/"/>
    <ds:schemaRef ds:uri="999fa811-f160-4cd5-9865-b833beeec6c5"/>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82776cbd-ab53-4e58-a4d1-6db761ba808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DAB7130-3186-4201-AEDF-A3462EF52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Drivmedel</vt:lpstr>
      <vt:lpstr>Drivmedel - bakgrund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Pedersen</dc:creator>
  <cp:lastModifiedBy>Lisa Pedersen</cp:lastModifiedBy>
  <dcterms:created xsi:type="dcterms:W3CDTF">2015-06-05T18:19:34Z</dcterms:created>
  <dcterms:modified xsi:type="dcterms:W3CDTF">2022-04-27T09:56:52Z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0x010100FC6D31FD2563B149BD8885919CEAB65F</vt:lpwstr>
  </property>
</Properties>
</file>